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PNS'!$A$1:$I$48</definedName>
    <definedName name="_xlnm.Print_Area" localSheetId="1">'PARA+RAD+LEUC'!$A$1:$J$28</definedName>
  </definedNames>
  <calcPr fullCalcOnLoad="1"/>
</workbook>
</file>

<file path=xl/sharedStrings.xml><?xml version="1.0" encoding="utf-8"?>
<sst xmlns="http://schemas.openxmlformats.org/spreadsheetml/2006/main" count="284" uniqueCount="130">
  <si>
    <t>Cod tip decont</t>
  </si>
  <si>
    <t>Descriere</t>
  </si>
  <si>
    <t>Cod partener</t>
  </si>
  <si>
    <t>Nume partener</t>
  </si>
  <si>
    <t>Nr. contract</t>
  </si>
  <si>
    <t>An contract</t>
  </si>
  <si>
    <t>NHPHEMO_MED</t>
  </si>
  <si>
    <t>Decont medicamente pentru programul national de hemofilie, talasemie si alte boli rare</t>
  </si>
  <si>
    <t>IS01</t>
  </si>
  <si>
    <t>SPITALUL CLINIC JUDETEAN DE URGENTA SF. SPIRIDON IASI</t>
  </si>
  <si>
    <t>2022</t>
  </si>
  <si>
    <t>NHPPOLI_AMIL_MED</t>
  </si>
  <si>
    <t>Decont medicamente - 6.5.3 Amiloidoza cu transtiretina</t>
  </si>
  <si>
    <t>NHPCARDIO_MAT</t>
  </si>
  <si>
    <t>Decont materiale sanitare pentru programul national de boli cardiovasculare</t>
  </si>
  <si>
    <t>NHPSINDROM_IMUP_MED</t>
  </si>
  <si>
    <t>Decont medicamente pentru Sindrom de imunodeficienta primara</t>
  </si>
  <si>
    <t>NHPT_HEP_MED_MED</t>
  </si>
  <si>
    <t>Decont medicamente pentru tratamentul recidivei hepatitei cronice la bolnavii cu transplant hepatic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</si>
  <si>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</si>
  <si>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</si>
  <si>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</si>
  <si>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</si>
  <si>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NHPBR_SPT_CV_MED</t>
  </si>
  <si>
    <t>Decont medicamente Boli rare - incluse conditionat tratament spitalicesc(6.27)</t>
  </si>
  <si>
    <t>NHPH_EPIB_MAT</t>
  </si>
  <si>
    <t>Decont materiale sanitare pentru Epidermoliza buloasa</t>
  </si>
  <si>
    <t>NHPPONCO_MED</t>
  </si>
  <si>
    <t>Decont medicamente pentru programul national de oncologie</t>
  </si>
  <si>
    <t>IS02</t>
  </si>
  <si>
    <t>SPITALUL CLINIC DE URGENTA PENTRU COPII "SF.MARIA" IASI</t>
  </si>
  <si>
    <t>NHPDTAIP_HC_D_MAT</t>
  </si>
  <si>
    <t>Decont materiale sanitare pentru tratamentul hidrocefaliei congenitale sau dobandite la copil</t>
  </si>
  <si>
    <t>NHPHFA_BH4_MED</t>
  </si>
  <si>
    <t>Decont medicamente pentru adulti si copii cu hiperfenilalaninemie diagnosticati cu fenilcetonurie sau deficit de tetrahidrobiopterina (BH4)</t>
  </si>
  <si>
    <t>IS03</t>
  </si>
  <si>
    <t>INSTITUTUL DE BOLI CARDIOVASCULARE "PROF.DR. G.I.M. GEORGESCU" IASI</t>
  </si>
  <si>
    <t>NHPH_POMPE_MED</t>
  </si>
  <si>
    <t>Decont medicamente pentru Boala Pompe</t>
  </si>
  <si>
    <t>IS04</t>
  </si>
  <si>
    <t>SPITALUL CLINIC  DR.C.I.PARHON IASI</t>
  </si>
  <si>
    <t>NHPH_FABRY_MED</t>
  </si>
  <si>
    <t>Decont medicamente pentru Boala Fabry</t>
  </si>
  <si>
    <t>NHPSCLER_TUB_MED</t>
  </si>
  <si>
    <t>Decont medicamente pentru scleroza tuberoasa</t>
  </si>
  <si>
    <t>NHPORTO_MAT</t>
  </si>
  <si>
    <t>Decont materiale sanitare pentru programul national de ortopedie</t>
  </si>
  <si>
    <t>IS11</t>
  </si>
  <si>
    <t>SP. CL. URGENTA  "PROF. DR. N. OBLU" IASI</t>
  </si>
  <si>
    <t>1700</t>
  </si>
  <si>
    <t>NHPNEURO_DI_MED</t>
  </si>
  <si>
    <t>Decont medicamente pentru boli neurologice degenerative/inflamatorii</t>
  </si>
  <si>
    <t>NHPDTAIP_RI_MAT</t>
  </si>
  <si>
    <t>Decont materiale sanitare pentru radiologie interventionala</t>
  </si>
  <si>
    <t>NHPSCLER_SIST_MED</t>
  </si>
  <si>
    <t>Decont medicamente pentru Scleroza sistemica si ulcere digitale evolutive</t>
  </si>
  <si>
    <t>IS12</t>
  </si>
  <si>
    <t>SPITALUL CLINIC DE RECUPERARE IASI</t>
  </si>
  <si>
    <t>NHPSURDO_MAT</t>
  </si>
  <si>
    <t>Decont materiale sanitare pentru subprogramul de tratament al surditatii congenitale prin implant cohlear si proteze auditive</t>
  </si>
  <si>
    <t>NHPNEURO_MED</t>
  </si>
  <si>
    <t>Decont medicamente pentru subprogramul de tratament al sclerozei multiple</t>
  </si>
  <si>
    <t>IS14</t>
  </si>
  <si>
    <t>SPITALUL MUNICIPAL DE URGENTA PASCANI</t>
  </si>
  <si>
    <t>IS32</t>
  </si>
  <si>
    <t>CENTRUL DE ONCOLOGIE EUROCLINIC SRL</t>
  </si>
  <si>
    <t>NHPPONCO_MAMAR_MAT</t>
  </si>
  <si>
    <t>Decont materiale sanitare pentru Afectiuni oncologice prin endoprotezare</t>
  </si>
  <si>
    <t>IS36</t>
  </si>
  <si>
    <t>INSTITUTUL REGIONAL DE ONCOLOGIE IASI</t>
  </si>
  <si>
    <t>2707</t>
  </si>
  <si>
    <t>NHPENDO_MED</t>
  </si>
  <si>
    <t>Decont medicamente pentru programul national de boli endocrine</t>
  </si>
  <si>
    <t>IS48</t>
  </si>
  <si>
    <t>MNT HEALTHCARE EUROPE SRL</t>
  </si>
  <si>
    <t>DECONTURI PNS OCTOMBRIE</t>
  </si>
  <si>
    <t>MEDICAMENTE PNS</t>
  </si>
  <si>
    <t xml:space="preserve">MATERIALE SANITARE PNS </t>
  </si>
  <si>
    <t>NHPPONCO_MED_COST VOLUM</t>
  </si>
  <si>
    <t>NHPNEURO_MED_COST VOLUM</t>
  </si>
  <si>
    <t>NHPSHU_HPN_MED</t>
  </si>
  <si>
    <t>Decont medicamente SHU_HPN</t>
  </si>
  <si>
    <t>mii lei</t>
  </si>
  <si>
    <t>DECONT OCT. 2023</t>
  </si>
  <si>
    <t>UCRAINA OCT. 2023</t>
  </si>
  <si>
    <t>RADIOTERAPIE</t>
  </si>
  <si>
    <t>Tip decont</t>
  </si>
  <si>
    <t>Partner code</t>
  </si>
  <si>
    <t>Partner name</t>
  </si>
  <si>
    <t>Descriere tip decont</t>
  </si>
  <si>
    <t>Valoare (mii lei)</t>
  </si>
  <si>
    <t>NHP_SRV_RDT</t>
  </si>
  <si>
    <t>Decont servicii radioterapie in cadrul subprogramului de radioterapie a bolnavilor cu afectiuni oncologice</t>
  </si>
  <si>
    <t>3404</t>
  </si>
  <si>
    <t>2017</t>
  </si>
  <si>
    <t>am scazut 640 lei Ukr aug +12160 UKR sep</t>
  </si>
  <si>
    <t>IS43</t>
  </si>
  <si>
    <t>ELITYS HOSPITAL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</si>
  <si>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</si>
  <si>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</si>
  <si>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</si>
  <si>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</si>
  <si>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</si>
  <si>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</si>
  <si>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</si>
  <si>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</si>
  <si>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</si>
  <si>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</si>
  <si>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</si>
  <si>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</si>
  <si>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</si>
  <si>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</si>
  <si>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</si>
  <si>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</si>
  <si>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</si>
  <si>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</si>
  <si>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</si>
  <si>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</si>
  <si>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</si>
  <si>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</si>
  <si>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</si>
  <si>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</si>
  <si>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</si>
  <si>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PARA_NHP7</t>
  </si>
  <si>
    <t>TOP MEDICAL GRUP</t>
  </si>
  <si>
    <t>DECONT oct. 2023</t>
  </si>
  <si>
    <t>UCRAINA OCT.2023</t>
  </si>
  <si>
    <t>ACT.CURENTA OCT. 2023</t>
  </si>
  <si>
    <t>ACT.CURENTA OCTOMBRIE 2023</t>
  </si>
  <si>
    <t>TOTAL DECONT/PNS OCTOMBRIE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</si>
</sst>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#,##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5"/>
      <name val="Arial"/>
      <family val="2"/>
    </font>
    <font>
      <sz val="8"/>
      <color rgb="FFFF0000"/>
      <name val="Arial"/>
      <family val="2"/>
    </font>
    <font>
      <b/>
      <sz val="8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4" fontId="0" fillId="0" borderId="11" xfId="0" applyNumberFormat="1" applyBorder="1" applyAlignment="1">
      <alignment wrapText="1"/>
    </xf>
    <xf numFmtId="167" fontId="0" fillId="0" borderId="11" xfId="0" applyNumberFormat="1" applyBorder="1" applyAlignment="1">
      <alignment wrapText="1"/>
    </xf>
    <xf numFmtId="0" fontId="2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4" fillId="0" borderId="0" xfId="55" applyFont="1">
      <alignment/>
      <protection/>
    </xf>
    <xf numFmtId="0" fontId="4" fillId="33" borderId="10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3" fillId="34" borderId="11" xfId="55" applyFont="1" applyFill="1" applyBorder="1" applyAlignment="1">
      <alignment horizontal="center" wrapText="1"/>
      <protection/>
    </xf>
    <xf numFmtId="0" fontId="44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0" fontId="2" fillId="0" borderId="12" xfId="55" applyFont="1" applyBorder="1" applyAlignment="1">
      <alignment wrapText="1"/>
      <protection/>
    </xf>
    <xf numFmtId="0" fontId="2" fillId="0" borderId="11" xfId="55" applyFont="1" applyBorder="1" applyAlignment="1">
      <alignment wrapText="1"/>
      <protection/>
    </xf>
    <xf numFmtId="0" fontId="2" fillId="0" borderId="14" xfId="55" applyFont="1" applyBorder="1" applyAlignment="1">
      <alignment wrapText="1"/>
      <protection/>
    </xf>
    <xf numFmtId="0" fontId="2" fillId="0" borderId="11" xfId="55" applyFont="1" applyBorder="1" applyAlignment="1">
      <alignment horizontal="right" wrapText="1"/>
      <protection/>
    </xf>
    <xf numFmtId="4" fontId="2" fillId="35" borderId="11" xfId="55" applyNumberFormat="1" applyFont="1" applyFill="1" applyBorder="1" applyAlignment="1">
      <alignment horizontal="right" wrapText="1"/>
      <protection/>
    </xf>
    <xf numFmtId="167" fontId="3" fillId="0" borderId="11" xfId="55" applyNumberFormat="1" applyFont="1" applyBorder="1" applyAlignment="1">
      <alignment wrapText="1"/>
      <protection/>
    </xf>
    <xf numFmtId="4" fontId="44" fillId="0" borderId="0" xfId="55" applyNumberFormat="1" applyFont="1" applyAlignment="1">
      <alignment wrapText="1"/>
      <protection/>
    </xf>
    <xf numFmtId="0" fontId="45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4" fontId="2" fillId="0" borderId="11" xfId="55" applyNumberFormat="1" applyFont="1" applyBorder="1" applyAlignment="1">
      <alignment horizontal="right" wrapText="1"/>
      <protection/>
    </xf>
    <xf numFmtId="0" fontId="2" fillId="0" borderId="13" xfId="55" applyFont="1" applyBorder="1" applyAlignment="1">
      <alignment wrapText="1"/>
      <protection/>
    </xf>
    <xf numFmtId="4" fontId="2" fillId="0" borderId="14" xfId="55" applyNumberFormat="1" applyFont="1" applyBorder="1" applyAlignment="1">
      <alignment horizontal="right" wrapText="1"/>
      <protection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right"/>
      <protection/>
    </xf>
    <xf numFmtId="4" fontId="3" fillId="0" borderId="11" xfId="55" applyNumberFormat="1" applyFont="1" applyBorder="1">
      <alignment/>
      <protection/>
    </xf>
    <xf numFmtId="168" fontId="3" fillId="0" borderId="11" xfId="55" applyNumberFormat="1" applyFont="1" applyBorder="1">
      <alignment/>
      <protection/>
    </xf>
    <xf numFmtId="4" fontId="46" fillId="0" borderId="0" xfId="55" applyNumberFormat="1" applyFont="1">
      <alignment/>
      <protection/>
    </xf>
    <xf numFmtId="0" fontId="2" fillId="0" borderId="0" xfId="55" applyFont="1" applyBorder="1" applyAlignment="1">
      <alignment horizontal="right"/>
      <protection/>
    </xf>
    <xf numFmtId="4" fontId="2" fillId="0" borderId="0" xfId="55" applyNumberFormat="1" applyFont="1">
      <alignment/>
      <protection/>
    </xf>
    <xf numFmtId="0" fontId="3" fillId="34" borderId="11" xfId="55" applyFont="1" applyFill="1" applyBorder="1" applyAlignment="1">
      <alignment wrapText="1"/>
      <protection/>
    </xf>
    <xf numFmtId="0" fontId="3" fillId="34" borderId="15" xfId="55" applyFont="1" applyFill="1" applyBorder="1" applyAlignment="1">
      <alignment horizontal="center" wrapText="1"/>
      <protection/>
    </xf>
    <xf numFmtId="0" fontId="2" fillId="0" borderId="11" xfId="55" applyFont="1" applyBorder="1">
      <alignment/>
      <protection/>
    </xf>
    <xf numFmtId="4" fontId="2" fillId="0" borderId="11" xfId="55" applyNumberFormat="1" applyFont="1" applyBorder="1" applyAlignment="1">
      <alignment/>
      <protection/>
    </xf>
    <xf numFmtId="4" fontId="2" fillId="0" borderId="11" xfId="55" applyNumberFormat="1" applyFont="1" applyBorder="1">
      <alignment/>
      <protection/>
    </xf>
    <xf numFmtId="168" fontId="2" fillId="0" borderId="0" xfId="55" applyNumberFormat="1" applyFont="1">
      <alignment/>
      <protection/>
    </xf>
    <xf numFmtId="164" fontId="3" fillId="0" borderId="11" xfId="55" applyNumberFormat="1" applyFont="1" applyBorder="1" applyAlignment="1">
      <alignment wrapText="1"/>
      <protection/>
    </xf>
    <xf numFmtId="0" fontId="3" fillId="0" borderId="16" xfId="55" applyFont="1" applyBorder="1">
      <alignment/>
      <protection/>
    </xf>
    <xf numFmtId="4" fontId="3" fillId="0" borderId="11" xfId="55" applyNumberFormat="1" applyFont="1" applyBorder="1" applyAlignment="1">
      <alignment horizontal="right"/>
      <protection/>
    </xf>
    <xf numFmtId="164" fontId="3" fillId="0" borderId="11" xfId="55" applyNumberFormat="1" applyFont="1" applyBorder="1" applyAlignment="1">
      <alignment horizontal="right"/>
      <protection/>
    </xf>
    <xf numFmtId="0" fontId="46" fillId="0" borderId="0" xfId="55" applyFont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 applyAlignment="1">
      <alignment horizontal="right"/>
      <protection/>
    </xf>
    <xf numFmtId="164" fontId="3" fillId="0" borderId="0" xfId="55" applyNumberFormat="1" applyFont="1">
      <alignment/>
      <protection/>
    </xf>
    <xf numFmtId="0" fontId="2" fillId="0" borderId="17" xfId="55" applyFont="1" applyBorder="1">
      <alignment/>
      <protection/>
    </xf>
    <xf numFmtId="0" fontId="3" fillId="0" borderId="0" xfId="55" applyFont="1" applyBorder="1">
      <alignment/>
      <protection/>
    </xf>
    <xf numFmtId="0" fontId="2" fillId="0" borderId="11" xfId="55" applyFont="1" applyBorder="1" applyAlignment="1">
      <alignment horizontal="left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" fontId="0" fillId="36" borderId="11" xfId="0" applyNumberFormat="1" applyFill="1" applyBorder="1" applyAlignment="1">
      <alignment wrapText="1"/>
    </xf>
    <xf numFmtId="4" fontId="0" fillId="0" borderId="0" xfId="0" applyNumberFormat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4" fontId="0" fillId="35" borderId="11" xfId="0" applyNumberFormat="1" applyFill="1" applyBorder="1" applyAlignment="1">
      <alignment horizontal="right" wrapText="1"/>
    </xf>
    <xf numFmtId="4" fontId="0" fillId="35" borderId="11" xfId="0" applyNumberFormat="1" applyFill="1" applyBorder="1" applyAlignment="1">
      <alignment wrapText="1"/>
    </xf>
    <xf numFmtId="0" fontId="0" fillId="35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40">
      <selection activeCell="D2" sqref="D2"/>
    </sheetView>
  </sheetViews>
  <sheetFormatPr defaultColWidth="9.140625" defaultRowHeight="12.75" outlineLevelCol="1"/>
  <cols>
    <col min="1" max="1" width="6.00390625" style="0" customWidth="1"/>
    <col min="2" max="2" width="32.00390625" style="0" customWidth="1"/>
    <col min="3" max="3" width="20.00390625" style="0" customWidth="1"/>
    <col min="4" max="4" width="45.7109375" style="0" customWidth="1"/>
    <col min="5" max="5" width="13.8515625" style="0" hidden="1" customWidth="1" outlineLevel="1"/>
    <col min="6" max="6" width="10.8515625" style="0" hidden="1" customWidth="1" outlineLevel="1"/>
    <col min="7" max="7" width="21.140625" style="0" customWidth="1" collapsed="1"/>
    <col min="8" max="8" width="15.28125" style="0" hidden="1" customWidth="1" outlineLevel="1"/>
    <col min="9" max="9" width="12.140625" style="0" hidden="1" customWidth="1" outlineLevel="1"/>
    <col min="10" max="10" width="9.140625" style="2" customWidth="1" collapsed="1"/>
    <col min="11" max="11" width="19.28125" style="0" customWidth="1"/>
  </cols>
  <sheetData>
    <row r="1" ht="12.75">
      <c r="A1" s="5" t="s">
        <v>75</v>
      </c>
    </row>
    <row r="2" ht="10.5" customHeight="1"/>
    <row r="3" ht="12.75">
      <c r="A3" s="5" t="s">
        <v>76</v>
      </c>
    </row>
    <row r="4" spans="1:10" s="66" customFormat="1" ht="36.75" customHeight="1">
      <c r="A4" s="63" t="s">
        <v>2</v>
      </c>
      <c r="B4" s="63" t="s">
        <v>3</v>
      </c>
      <c r="C4" s="63" t="s">
        <v>0</v>
      </c>
      <c r="D4" s="63" t="s">
        <v>1</v>
      </c>
      <c r="E4" s="63" t="s">
        <v>83</v>
      </c>
      <c r="F4" s="64" t="s">
        <v>84</v>
      </c>
      <c r="G4" s="64" t="s">
        <v>128</v>
      </c>
      <c r="H4" s="64" t="s">
        <v>129</v>
      </c>
      <c r="I4" s="64" t="s">
        <v>82</v>
      </c>
      <c r="J4" s="65"/>
    </row>
    <row r="5" spans="1:10" s="1" customFormat="1" ht="24" customHeight="1">
      <c r="A5" s="7" t="s">
        <v>56</v>
      </c>
      <c r="B5" s="7" t="s">
        <v>57</v>
      </c>
      <c r="C5" s="7" t="s">
        <v>50</v>
      </c>
      <c r="D5" s="7" t="s">
        <v>51</v>
      </c>
      <c r="E5" s="8">
        <v>51558.09</v>
      </c>
      <c r="F5" s="11"/>
      <c r="G5" s="11">
        <f>E5-F5</f>
        <v>51558.09</v>
      </c>
      <c r="H5" s="11">
        <f>G5+G6+G7+G8+G9+G10+G11+G12+G13+G14+G15</f>
        <v>2671474.78</v>
      </c>
      <c r="I5" s="12">
        <f>H5/1000</f>
        <v>2671.47478</v>
      </c>
      <c r="J5" s="4"/>
    </row>
    <row r="6" spans="1:10" s="1" customFormat="1" ht="24" customHeight="1">
      <c r="A6" s="7" t="s">
        <v>47</v>
      </c>
      <c r="B6" s="7" t="s">
        <v>48</v>
      </c>
      <c r="C6" s="7" t="s">
        <v>50</v>
      </c>
      <c r="D6" s="7" t="s">
        <v>51</v>
      </c>
      <c r="E6" s="8">
        <v>557360.49</v>
      </c>
      <c r="F6" s="11"/>
      <c r="G6" s="11">
        <f aca="true" t="shared" si="0" ref="G6:G30">E6-F6</f>
        <v>557360.49</v>
      </c>
      <c r="H6" s="7"/>
      <c r="I6" s="7"/>
      <c r="J6" s="4"/>
    </row>
    <row r="7" spans="1:10" s="1" customFormat="1" ht="24" customHeight="1">
      <c r="A7" s="7" t="s">
        <v>8</v>
      </c>
      <c r="B7" s="7" t="s">
        <v>9</v>
      </c>
      <c r="C7" s="7" t="s">
        <v>15</v>
      </c>
      <c r="D7" s="7" t="s">
        <v>16</v>
      </c>
      <c r="E7" s="8">
        <v>82683</v>
      </c>
      <c r="F7" s="11"/>
      <c r="G7" s="11">
        <f t="shared" si="0"/>
        <v>82683</v>
      </c>
      <c r="H7" s="7"/>
      <c r="I7" s="7"/>
      <c r="J7" s="4"/>
    </row>
    <row r="8" spans="1:10" s="1" customFormat="1" ht="24" customHeight="1">
      <c r="A8" s="7" t="s">
        <v>39</v>
      </c>
      <c r="B8" s="7" t="s">
        <v>40</v>
      </c>
      <c r="C8" s="7" t="s">
        <v>37</v>
      </c>
      <c r="D8" s="7" t="s">
        <v>38</v>
      </c>
      <c r="E8" s="8">
        <v>260992.99</v>
      </c>
      <c r="F8" s="11"/>
      <c r="G8" s="11">
        <f t="shared" si="0"/>
        <v>260992.99</v>
      </c>
      <c r="H8" s="7"/>
      <c r="I8" s="7"/>
      <c r="J8" s="4"/>
    </row>
    <row r="9" spans="1:10" s="1" customFormat="1" ht="24" customHeight="1">
      <c r="A9" s="7" t="s">
        <v>39</v>
      </c>
      <c r="B9" s="7" t="s">
        <v>40</v>
      </c>
      <c r="C9" s="7" t="s">
        <v>41</v>
      </c>
      <c r="D9" s="7" t="s">
        <v>42</v>
      </c>
      <c r="E9" s="8">
        <v>251342.96</v>
      </c>
      <c r="F9" s="11"/>
      <c r="G9" s="11">
        <f t="shared" si="0"/>
        <v>251342.96</v>
      </c>
      <c r="H9" s="7"/>
      <c r="I9" s="7"/>
      <c r="J9" s="4"/>
    </row>
    <row r="10" spans="1:10" s="1" customFormat="1" ht="24" customHeight="1">
      <c r="A10" s="7" t="s">
        <v>39</v>
      </c>
      <c r="B10" s="7" t="s">
        <v>40</v>
      </c>
      <c r="C10" s="7" t="s">
        <v>43</v>
      </c>
      <c r="D10" s="7" t="s">
        <v>44</v>
      </c>
      <c r="E10" s="8">
        <v>107480.65</v>
      </c>
      <c r="F10" s="11"/>
      <c r="G10" s="11">
        <f t="shared" si="0"/>
        <v>107480.65</v>
      </c>
      <c r="H10" s="7"/>
      <c r="I10" s="7"/>
      <c r="J10" s="4"/>
    </row>
    <row r="11" spans="1:10" s="1" customFormat="1" ht="24" customHeight="1">
      <c r="A11" s="7" t="s">
        <v>56</v>
      </c>
      <c r="B11" s="7" t="s">
        <v>57</v>
      </c>
      <c r="C11" s="7" t="s">
        <v>54</v>
      </c>
      <c r="D11" s="7" t="s">
        <v>55</v>
      </c>
      <c r="E11" s="8">
        <v>82097.58</v>
      </c>
      <c r="F11" s="11"/>
      <c r="G11" s="11">
        <f t="shared" si="0"/>
        <v>82097.58</v>
      </c>
      <c r="H11" s="7"/>
      <c r="I11" s="7"/>
      <c r="J11" s="4"/>
    </row>
    <row r="12" spans="1:10" s="1" customFormat="1" ht="24" customHeight="1">
      <c r="A12" s="7" t="s">
        <v>29</v>
      </c>
      <c r="B12" s="7" t="s">
        <v>30</v>
      </c>
      <c r="C12" s="7" t="s">
        <v>33</v>
      </c>
      <c r="D12" s="7" t="s">
        <v>34</v>
      </c>
      <c r="E12" s="8">
        <v>25095.29</v>
      </c>
      <c r="F12" s="11"/>
      <c r="G12" s="11">
        <f t="shared" si="0"/>
        <v>25095.29</v>
      </c>
      <c r="H12" s="7"/>
      <c r="I12" s="7"/>
      <c r="J12" s="4"/>
    </row>
    <row r="13" spans="1:10" s="1" customFormat="1" ht="24" customHeight="1">
      <c r="A13" s="7" t="s">
        <v>8</v>
      </c>
      <c r="B13" s="7" t="s">
        <v>9</v>
      </c>
      <c r="C13" s="7" t="s">
        <v>11</v>
      </c>
      <c r="D13" s="7" t="s">
        <v>12</v>
      </c>
      <c r="E13" s="8">
        <v>483387.75</v>
      </c>
      <c r="F13" s="11"/>
      <c r="G13" s="11">
        <f t="shared" si="0"/>
        <v>483387.75</v>
      </c>
      <c r="H13" s="7"/>
      <c r="I13" s="7"/>
      <c r="J13" s="4"/>
    </row>
    <row r="14" spans="1:11" s="1" customFormat="1" ht="24" customHeight="1">
      <c r="A14" s="69" t="s">
        <v>29</v>
      </c>
      <c r="B14" s="70" t="s">
        <v>30</v>
      </c>
      <c r="C14" s="70" t="s">
        <v>80</v>
      </c>
      <c r="D14" s="70" t="s">
        <v>81</v>
      </c>
      <c r="E14" s="71">
        <v>602279.46</v>
      </c>
      <c r="F14" s="72"/>
      <c r="G14" s="72">
        <f t="shared" si="0"/>
        <v>602279.46</v>
      </c>
      <c r="H14" s="70"/>
      <c r="I14" s="70"/>
      <c r="J14" s="4"/>
      <c r="K14" s="6"/>
    </row>
    <row r="15" spans="1:11" s="1" customFormat="1" ht="24" customHeight="1">
      <c r="A15" s="69" t="s">
        <v>39</v>
      </c>
      <c r="B15" s="70" t="s">
        <v>40</v>
      </c>
      <c r="C15" s="70" t="s">
        <v>80</v>
      </c>
      <c r="D15" s="70" t="s">
        <v>81</v>
      </c>
      <c r="E15" s="71">
        <v>167196.52</v>
      </c>
      <c r="F15" s="72"/>
      <c r="G15" s="72">
        <f t="shared" si="0"/>
        <v>167196.52</v>
      </c>
      <c r="H15" s="70"/>
      <c r="I15" s="70"/>
      <c r="J15" s="4"/>
      <c r="K15" s="6"/>
    </row>
    <row r="16" spans="1:10" s="1" customFormat="1" ht="24" customHeight="1">
      <c r="A16" s="7" t="s">
        <v>56</v>
      </c>
      <c r="B16" s="7" t="s">
        <v>57</v>
      </c>
      <c r="C16" s="7" t="s">
        <v>60</v>
      </c>
      <c r="D16" s="7" t="s">
        <v>61</v>
      </c>
      <c r="E16" s="8">
        <v>3513052.55</v>
      </c>
      <c r="F16" s="11"/>
      <c r="G16" s="11">
        <f t="shared" si="0"/>
        <v>3513052.55</v>
      </c>
      <c r="H16" s="11">
        <f>G16</f>
        <v>3513052.55</v>
      </c>
      <c r="I16" s="12">
        <f>H16/1000</f>
        <v>3513.05255</v>
      </c>
      <c r="J16" s="4"/>
    </row>
    <row r="17" spans="1:10" s="1" customFormat="1" ht="24" customHeight="1">
      <c r="A17" s="7" t="s">
        <v>8</v>
      </c>
      <c r="B17" s="7" t="s">
        <v>9</v>
      </c>
      <c r="C17" s="7" t="s">
        <v>6</v>
      </c>
      <c r="D17" s="7" t="s">
        <v>7</v>
      </c>
      <c r="E17" s="8">
        <v>909923.54</v>
      </c>
      <c r="F17" s="11"/>
      <c r="G17" s="11">
        <f t="shared" si="0"/>
        <v>909923.54</v>
      </c>
      <c r="H17" s="11">
        <f>G17</f>
        <v>909923.54</v>
      </c>
      <c r="I17" s="12">
        <f>H17/1000</f>
        <v>909.92354</v>
      </c>
      <c r="J17" s="4"/>
    </row>
    <row r="18" spans="1:10" s="1" customFormat="1" ht="24" customHeight="1">
      <c r="A18" s="7" t="s">
        <v>8</v>
      </c>
      <c r="B18" s="7" t="s">
        <v>9</v>
      </c>
      <c r="C18" s="7" t="s">
        <v>19</v>
      </c>
      <c r="D18" s="7" t="s">
        <v>20</v>
      </c>
      <c r="E18" s="8">
        <v>2944.32</v>
      </c>
      <c r="F18" s="11"/>
      <c r="G18" s="11">
        <f t="shared" si="0"/>
        <v>2944.32</v>
      </c>
      <c r="H18" s="11">
        <f>G18+G19</f>
        <v>6968.76</v>
      </c>
      <c r="I18" s="12">
        <f>H18/1000</f>
        <v>6.9687600000000005</v>
      </c>
      <c r="J18" s="4"/>
    </row>
    <row r="19" spans="1:10" s="1" customFormat="1" ht="24" customHeight="1">
      <c r="A19" s="7" t="s">
        <v>29</v>
      </c>
      <c r="B19" s="7" t="s">
        <v>30</v>
      </c>
      <c r="C19" s="7" t="s">
        <v>19</v>
      </c>
      <c r="D19" s="7" t="s">
        <v>20</v>
      </c>
      <c r="E19" s="8">
        <v>4024.44</v>
      </c>
      <c r="F19" s="11"/>
      <c r="G19" s="11">
        <f t="shared" si="0"/>
        <v>4024.44</v>
      </c>
      <c r="H19" s="7"/>
      <c r="I19" s="7"/>
      <c r="J19" s="4"/>
    </row>
    <row r="20" spans="1:10" s="1" customFormat="1" ht="24" customHeight="1">
      <c r="A20" s="7" t="s">
        <v>8</v>
      </c>
      <c r="B20" s="7" t="s">
        <v>9</v>
      </c>
      <c r="C20" s="7" t="s">
        <v>17</v>
      </c>
      <c r="D20" s="7" t="s">
        <v>18</v>
      </c>
      <c r="E20" s="8">
        <v>52218.64</v>
      </c>
      <c r="F20" s="11">
        <v>3402.69</v>
      </c>
      <c r="G20" s="11">
        <f t="shared" si="0"/>
        <v>48815.95</v>
      </c>
      <c r="H20" s="11">
        <f>G20</f>
        <v>48815.95</v>
      </c>
      <c r="I20" s="12">
        <f>H20/1000</f>
        <v>48.815949999999994</v>
      </c>
      <c r="J20" s="4"/>
    </row>
    <row r="21" spans="1:10" s="1" customFormat="1" ht="24" customHeight="1">
      <c r="A21" s="7" t="s">
        <v>68</v>
      </c>
      <c r="B21" s="7" t="s">
        <v>69</v>
      </c>
      <c r="C21" s="7" t="s">
        <v>71</v>
      </c>
      <c r="D21" s="7" t="s">
        <v>72</v>
      </c>
      <c r="E21" s="8">
        <v>33315.75</v>
      </c>
      <c r="F21" s="11"/>
      <c r="G21" s="11">
        <f t="shared" si="0"/>
        <v>33315.75</v>
      </c>
      <c r="H21" s="11">
        <f>G21</f>
        <v>33315.75</v>
      </c>
      <c r="I21" s="12">
        <f>H21/1000</f>
        <v>33.31575</v>
      </c>
      <c r="J21" s="4"/>
    </row>
    <row r="22" spans="1:10" s="1" customFormat="1" ht="24" customHeight="1">
      <c r="A22" s="7" t="s">
        <v>68</v>
      </c>
      <c r="B22" s="7" t="s">
        <v>69</v>
      </c>
      <c r="C22" s="7" t="s">
        <v>27</v>
      </c>
      <c r="D22" s="7" t="s">
        <v>28</v>
      </c>
      <c r="E22" s="8">
        <v>4689484.33</v>
      </c>
      <c r="F22" s="11">
        <v>68861.39</v>
      </c>
      <c r="G22" s="11">
        <f t="shared" si="0"/>
        <v>4620622.94</v>
      </c>
      <c r="H22" s="11">
        <f>G22+G23+G24+G25</f>
        <v>5957824.79</v>
      </c>
      <c r="I22" s="12">
        <f>H22/1000</f>
        <v>5957.82479</v>
      </c>
      <c r="J22" s="4"/>
    </row>
    <row r="23" spans="1:10" s="1" customFormat="1" ht="24" customHeight="1">
      <c r="A23" s="7" t="s">
        <v>64</v>
      </c>
      <c r="B23" s="7" t="s">
        <v>65</v>
      </c>
      <c r="C23" s="7" t="s">
        <v>27</v>
      </c>
      <c r="D23" s="7" t="s">
        <v>28</v>
      </c>
      <c r="E23" s="8">
        <v>908563.89</v>
      </c>
      <c r="F23" s="11"/>
      <c r="G23" s="11">
        <f t="shared" si="0"/>
        <v>908563.89</v>
      </c>
      <c r="H23" s="7"/>
      <c r="I23" s="7"/>
      <c r="J23" s="4"/>
    </row>
    <row r="24" spans="1:10" s="1" customFormat="1" ht="24" customHeight="1">
      <c r="A24" s="7" t="s">
        <v>29</v>
      </c>
      <c r="B24" s="7" t="s">
        <v>30</v>
      </c>
      <c r="C24" s="7" t="s">
        <v>27</v>
      </c>
      <c r="D24" s="7" t="s">
        <v>28</v>
      </c>
      <c r="E24" s="8">
        <v>58269</v>
      </c>
      <c r="F24" s="11">
        <v>1743.64</v>
      </c>
      <c r="G24" s="11">
        <f t="shared" si="0"/>
        <v>56525.36</v>
      </c>
      <c r="H24" s="7"/>
      <c r="I24" s="7"/>
      <c r="J24" s="4"/>
    </row>
    <row r="25" spans="1:10" s="1" customFormat="1" ht="24" customHeight="1">
      <c r="A25" s="7" t="s">
        <v>73</v>
      </c>
      <c r="B25" s="7" t="s">
        <v>74</v>
      </c>
      <c r="C25" s="7" t="s">
        <v>27</v>
      </c>
      <c r="D25" s="7" t="s">
        <v>28</v>
      </c>
      <c r="E25" s="8">
        <v>378913.29</v>
      </c>
      <c r="F25" s="11">
        <v>6800.69</v>
      </c>
      <c r="G25" s="11">
        <f t="shared" si="0"/>
        <v>372112.6</v>
      </c>
      <c r="H25" s="7"/>
      <c r="I25" s="7"/>
      <c r="J25" s="4"/>
    </row>
    <row r="26" spans="1:10" s="1" customFormat="1" ht="24" customHeight="1">
      <c r="A26" s="7" t="s">
        <v>68</v>
      </c>
      <c r="B26" s="7" t="s">
        <v>69</v>
      </c>
      <c r="C26" s="9" t="s">
        <v>78</v>
      </c>
      <c r="D26" s="7" t="s">
        <v>28</v>
      </c>
      <c r="E26" s="8">
        <v>8264521.08</v>
      </c>
      <c r="F26" s="11">
        <v>58085.2</v>
      </c>
      <c r="G26" s="11">
        <f t="shared" si="0"/>
        <v>8206435.88</v>
      </c>
      <c r="H26" s="11">
        <f>G26+G27+G28</f>
        <v>9599991.94</v>
      </c>
      <c r="I26" s="12">
        <f>H26/1000</f>
        <v>9599.99194</v>
      </c>
      <c r="J26" s="4"/>
    </row>
    <row r="27" spans="1:10" s="1" customFormat="1" ht="24" customHeight="1">
      <c r="A27" s="7" t="s">
        <v>64</v>
      </c>
      <c r="B27" s="7" t="s">
        <v>65</v>
      </c>
      <c r="C27" s="9" t="s">
        <v>78</v>
      </c>
      <c r="D27" s="7" t="s">
        <v>28</v>
      </c>
      <c r="E27" s="8">
        <v>943616.63</v>
      </c>
      <c r="F27" s="11"/>
      <c r="G27" s="11">
        <f t="shared" si="0"/>
        <v>943616.63</v>
      </c>
      <c r="H27" s="7"/>
      <c r="I27" s="7"/>
      <c r="J27" s="4"/>
    </row>
    <row r="28" spans="1:10" s="1" customFormat="1" ht="24" customHeight="1">
      <c r="A28" s="7" t="s">
        <v>73</v>
      </c>
      <c r="B28" s="7" t="s">
        <v>74</v>
      </c>
      <c r="C28" s="9" t="s">
        <v>78</v>
      </c>
      <c r="D28" s="7" t="s">
        <v>28</v>
      </c>
      <c r="E28" s="8">
        <v>449939.43</v>
      </c>
      <c r="F28" s="11"/>
      <c r="G28" s="11">
        <f t="shared" si="0"/>
        <v>449939.43</v>
      </c>
      <c r="H28" s="7"/>
      <c r="I28" s="7"/>
      <c r="J28" s="4"/>
    </row>
    <row r="29" spans="1:10" s="1" customFormat="1" ht="24" customHeight="1">
      <c r="A29" s="7" t="s">
        <v>8</v>
      </c>
      <c r="B29" s="7" t="s">
        <v>9</v>
      </c>
      <c r="C29" s="7" t="s">
        <v>23</v>
      </c>
      <c r="D29" s="7" t="s">
        <v>24</v>
      </c>
      <c r="E29" s="8">
        <v>890846.52</v>
      </c>
      <c r="F29" s="11"/>
      <c r="G29" s="11">
        <f t="shared" si="0"/>
        <v>890846.52</v>
      </c>
      <c r="H29" s="11">
        <f>G29</f>
        <v>890846.52</v>
      </c>
      <c r="I29" s="12">
        <f>H29/1000</f>
        <v>890.84652</v>
      </c>
      <c r="J29" s="4"/>
    </row>
    <row r="30" spans="1:10" s="1" customFormat="1" ht="24" customHeight="1">
      <c r="A30" s="7" t="s">
        <v>56</v>
      </c>
      <c r="B30" s="7" t="s">
        <v>57</v>
      </c>
      <c r="C30" s="9" t="s">
        <v>79</v>
      </c>
      <c r="D30" s="7" t="s">
        <v>61</v>
      </c>
      <c r="E30" s="8">
        <v>972262.09</v>
      </c>
      <c r="F30" s="11"/>
      <c r="G30" s="11">
        <f t="shared" si="0"/>
        <v>972262.09</v>
      </c>
      <c r="H30" s="11">
        <f>G30</f>
        <v>972262.09</v>
      </c>
      <c r="I30" s="12">
        <f>H30/1000</f>
        <v>972.26209</v>
      </c>
      <c r="J30" s="4"/>
    </row>
    <row r="31" spans="1:10" s="1" customFormat="1" ht="24" customHeight="1">
      <c r="A31" s="7"/>
      <c r="B31" s="7"/>
      <c r="C31" s="7"/>
      <c r="D31" s="7"/>
      <c r="E31" s="11">
        <f>SUM(E5:E30)</f>
        <v>24743370.279999997</v>
      </c>
      <c r="F31" s="11">
        <f>SUM(F5:F30)</f>
        <v>138893.61</v>
      </c>
      <c r="G31" s="11">
        <f>SUM(G5:G30)</f>
        <v>24604476.669999998</v>
      </c>
      <c r="H31" s="11">
        <f>SUM(H5:H30)</f>
        <v>24604476.67</v>
      </c>
      <c r="I31" s="11">
        <f>SUM(I5:I30)</f>
        <v>24604.47667</v>
      </c>
      <c r="J31" s="4"/>
    </row>
    <row r="33" spans="1:9" ht="12.75">
      <c r="A33" s="5" t="s">
        <v>77</v>
      </c>
      <c r="I33" s="68">
        <f>I31-I26-I29-I30</f>
        <v>13141.37612</v>
      </c>
    </row>
    <row r="34" spans="1:10" s="66" customFormat="1" ht="48">
      <c r="A34" s="61" t="s">
        <v>2</v>
      </c>
      <c r="B34" s="61" t="s">
        <v>3</v>
      </c>
      <c r="C34" s="61" t="s">
        <v>0</v>
      </c>
      <c r="D34" s="62" t="s">
        <v>1</v>
      </c>
      <c r="E34" s="63" t="s">
        <v>83</v>
      </c>
      <c r="F34" s="64" t="s">
        <v>84</v>
      </c>
      <c r="G34" s="64" t="s">
        <v>128</v>
      </c>
      <c r="H34" s="64" t="s">
        <v>129</v>
      </c>
      <c r="I34" s="64" t="s">
        <v>82</v>
      </c>
      <c r="J34" s="65"/>
    </row>
    <row r="35" spans="1:10" s="1" customFormat="1" ht="24" customHeight="1">
      <c r="A35" s="3" t="s">
        <v>8</v>
      </c>
      <c r="B35" s="3" t="s">
        <v>9</v>
      </c>
      <c r="C35" s="3" t="s">
        <v>21</v>
      </c>
      <c r="D35" s="10" t="s">
        <v>22</v>
      </c>
      <c r="E35" s="8">
        <v>399980</v>
      </c>
      <c r="F35" s="7"/>
      <c r="G35" s="11">
        <f>E35-F35</f>
        <v>399980</v>
      </c>
      <c r="H35" s="11">
        <f>G35+G36</f>
        <v>619759</v>
      </c>
      <c r="I35" s="7">
        <f>H35/1000</f>
        <v>619.759</v>
      </c>
      <c r="J35" s="4"/>
    </row>
    <row r="36" spans="1:10" s="1" customFormat="1" ht="24" customHeight="1">
      <c r="A36" s="3" t="s">
        <v>29</v>
      </c>
      <c r="B36" s="3" t="s">
        <v>30</v>
      </c>
      <c r="C36" s="3" t="s">
        <v>21</v>
      </c>
      <c r="D36" s="10" t="s">
        <v>22</v>
      </c>
      <c r="E36" s="8">
        <v>219779</v>
      </c>
      <c r="F36" s="7"/>
      <c r="G36" s="11">
        <f aca="true" t="shared" si="1" ref="G36:G46">E36-F36</f>
        <v>219779</v>
      </c>
      <c r="H36" s="7"/>
      <c r="I36" s="7"/>
      <c r="J36" s="4"/>
    </row>
    <row r="37" spans="1:10" s="1" customFormat="1" ht="24" customHeight="1">
      <c r="A37" s="3" t="s">
        <v>56</v>
      </c>
      <c r="B37" s="3" t="s">
        <v>57</v>
      </c>
      <c r="C37" s="3" t="s">
        <v>45</v>
      </c>
      <c r="D37" s="10" t="s">
        <v>46</v>
      </c>
      <c r="E37" s="8">
        <v>143679</v>
      </c>
      <c r="F37" s="7"/>
      <c r="G37" s="11">
        <f t="shared" si="1"/>
        <v>143679</v>
      </c>
      <c r="H37" s="11">
        <f>G37+G38+G39</f>
        <v>196259</v>
      </c>
      <c r="I37" s="7">
        <f>H37/1000</f>
        <v>196.259</v>
      </c>
      <c r="J37" s="4"/>
    </row>
    <row r="38" spans="1:10" s="1" customFormat="1" ht="24" customHeight="1">
      <c r="A38" s="3" t="s">
        <v>47</v>
      </c>
      <c r="B38" s="3" t="s">
        <v>48</v>
      </c>
      <c r="C38" s="3" t="s">
        <v>45</v>
      </c>
      <c r="D38" s="10" t="s">
        <v>46</v>
      </c>
      <c r="E38" s="8">
        <v>44200</v>
      </c>
      <c r="F38" s="7"/>
      <c r="G38" s="11">
        <f t="shared" si="1"/>
        <v>44200</v>
      </c>
      <c r="H38" s="7"/>
      <c r="I38" s="7"/>
      <c r="J38" s="4"/>
    </row>
    <row r="39" spans="1:10" s="1" customFormat="1" ht="24" customHeight="1">
      <c r="A39" s="3" t="s">
        <v>62</v>
      </c>
      <c r="B39" s="3" t="s">
        <v>63</v>
      </c>
      <c r="C39" s="3" t="s">
        <v>45</v>
      </c>
      <c r="D39" s="10" t="s">
        <v>46</v>
      </c>
      <c r="E39" s="8">
        <v>8380</v>
      </c>
      <c r="F39" s="7"/>
      <c r="G39" s="11">
        <f t="shared" si="1"/>
        <v>8380</v>
      </c>
      <c r="H39" s="7"/>
      <c r="I39" s="7"/>
      <c r="J39" s="4"/>
    </row>
    <row r="40" spans="1:10" s="1" customFormat="1" ht="24" customHeight="1">
      <c r="A40" s="3" t="s">
        <v>56</v>
      </c>
      <c r="B40" s="3" t="s">
        <v>57</v>
      </c>
      <c r="C40" s="3" t="s">
        <v>58</v>
      </c>
      <c r="D40" s="10" t="s">
        <v>59</v>
      </c>
      <c r="E40" s="8">
        <v>132278.2</v>
      </c>
      <c r="F40" s="7"/>
      <c r="G40" s="11">
        <f t="shared" si="1"/>
        <v>132278.2</v>
      </c>
      <c r="H40" s="11">
        <f>G40</f>
        <v>132278.2</v>
      </c>
      <c r="I40" s="7">
        <f>H40/1000</f>
        <v>132.2782</v>
      </c>
      <c r="J40" s="4"/>
    </row>
    <row r="41" spans="1:11" s="1" customFormat="1" ht="24" customHeight="1">
      <c r="A41" s="3" t="s">
        <v>35</v>
      </c>
      <c r="B41" s="3" t="s">
        <v>36</v>
      </c>
      <c r="C41" s="3" t="s">
        <v>13</v>
      </c>
      <c r="D41" s="10" t="s">
        <v>14</v>
      </c>
      <c r="E41" s="8">
        <v>3491689</v>
      </c>
      <c r="F41" s="67">
        <v>21998.97</v>
      </c>
      <c r="G41" s="11">
        <f t="shared" si="1"/>
        <v>3469690.03</v>
      </c>
      <c r="H41" s="11">
        <f>G41+G42</f>
        <v>3648179.3499999996</v>
      </c>
      <c r="I41" s="7">
        <f>H41/1000</f>
        <v>3648.1793499999994</v>
      </c>
      <c r="J41" s="4"/>
      <c r="K41" s="73"/>
    </row>
    <row r="42" spans="1:10" s="1" customFormat="1" ht="24" customHeight="1">
      <c r="A42" s="3" t="s">
        <v>8</v>
      </c>
      <c r="B42" s="3" t="s">
        <v>9</v>
      </c>
      <c r="C42" s="3" t="s">
        <v>13</v>
      </c>
      <c r="D42" s="10" t="s">
        <v>14</v>
      </c>
      <c r="E42" s="8">
        <v>178489.32</v>
      </c>
      <c r="F42" s="7"/>
      <c r="G42" s="11">
        <f t="shared" si="1"/>
        <v>178489.32</v>
      </c>
      <c r="H42" s="7"/>
      <c r="I42" s="7"/>
      <c r="J42" s="4"/>
    </row>
    <row r="43" spans="1:10" s="1" customFormat="1" ht="24" customHeight="1">
      <c r="A43" s="3" t="s">
        <v>8</v>
      </c>
      <c r="B43" s="3" t="s">
        <v>9</v>
      </c>
      <c r="C43" s="3" t="s">
        <v>25</v>
      </c>
      <c r="D43" s="10" t="s">
        <v>26</v>
      </c>
      <c r="E43" s="8">
        <v>66690.3</v>
      </c>
      <c r="F43" s="7"/>
      <c r="G43" s="11">
        <f t="shared" si="1"/>
        <v>66690.3</v>
      </c>
      <c r="H43" s="11">
        <f>G43</f>
        <v>66690.3</v>
      </c>
      <c r="I43" s="7">
        <f>H43/1000</f>
        <v>66.69030000000001</v>
      </c>
      <c r="J43" s="4"/>
    </row>
    <row r="44" spans="1:10" s="1" customFormat="1" ht="24" customHeight="1">
      <c r="A44" s="3" t="s">
        <v>68</v>
      </c>
      <c r="B44" s="3" t="s">
        <v>69</v>
      </c>
      <c r="C44" s="3" t="s">
        <v>66</v>
      </c>
      <c r="D44" s="10" t="s">
        <v>67</v>
      </c>
      <c r="E44" s="8">
        <v>9174.32</v>
      </c>
      <c r="F44" s="7"/>
      <c r="G44" s="11">
        <f t="shared" si="1"/>
        <v>9174.32</v>
      </c>
      <c r="H44" s="11">
        <f>G44</f>
        <v>9174.32</v>
      </c>
      <c r="I44" s="7">
        <f>H44/1000</f>
        <v>9.17432</v>
      </c>
      <c r="J44" s="4"/>
    </row>
    <row r="45" spans="1:10" s="1" customFormat="1" ht="24" customHeight="1">
      <c r="A45" s="3" t="s">
        <v>47</v>
      </c>
      <c r="B45" s="3" t="s">
        <v>48</v>
      </c>
      <c r="C45" s="3" t="s">
        <v>52</v>
      </c>
      <c r="D45" s="10" t="s">
        <v>53</v>
      </c>
      <c r="E45" s="8">
        <v>470243</v>
      </c>
      <c r="F45" s="7"/>
      <c r="G45" s="11">
        <f t="shared" si="1"/>
        <v>470243</v>
      </c>
      <c r="H45" s="11">
        <f>G45</f>
        <v>470243</v>
      </c>
      <c r="I45" s="7">
        <f>H45/1000</f>
        <v>470.243</v>
      </c>
      <c r="J45" s="4"/>
    </row>
    <row r="46" spans="1:10" s="1" customFormat="1" ht="24" customHeight="1">
      <c r="A46" s="3" t="s">
        <v>29</v>
      </c>
      <c r="B46" s="3" t="s">
        <v>30</v>
      </c>
      <c r="C46" s="3" t="s">
        <v>31</v>
      </c>
      <c r="D46" s="10" t="s">
        <v>32</v>
      </c>
      <c r="E46" s="8">
        <v>8450</v>
      </c>
      <c r="F46" s="7"/>
      <c r="G46" s="11">
        <f t="shared" si="1"/>
        <v>8450</v>
      </c>
      <c r="H46" s="11">
        <f>G46</f>
        <v>8450</v>
      </c>
      <c r="I46" s="7">
        <f>H46/1000</f>
        <v>8.45</v>
      </c>
      <c r="J46" s="4"/>
    </row>
    <row r="47" spans="5:10" s="1" customFormat="1" ht="24" customHeight="1">
      <c r="E47" s="11">
        <f>SUM(E35:E46)</f>
        <v>5173032.140000001</v>
      </c>
      <c r="F47" s="11">
        <f>SUM(F35:F46)</f>
        <v>21998.97</v>
      </c>
      <c r="G47" s="11">
        <f>SUM(G35:G46)</f>
        <v>5151033.17</v>
      </c>
      <c r="H47" s="11">
        <f>SUM(H35:H46)</f>
        <v>5151033.17</v>
      </c>
      <c r="I47" s="11">
        <f>SUM(I35:I46)</f>
        <v>5151.03317</v>
      </c>
      <c r="J47" s="4"/>
    </row>
  </sheetData>
  <sheetProtection/>
  <printOptions horizontalCentered="1"/>
  <pageMargins left="0" right="0.2" top="0.2" bottom="0.2" header="0.5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J27" sqref="J27"/>
    </sheetView>
  </sheetViews>
  <sheetFormatPr defaultColWidth="8.8515625" defaultRowHeight="12.75" outlineLevelCol="1"/>
  <cols>
    <col min="1" max="1" width="15.57421875" style="13" customWidth="1"/>
    <col min="2" max="2" width="9.00390625" style="13" customWidth="1"/>
    <col min="3" max="3" width="37.28125" style="13" customWidth="1"/>
    <col min="4" max="4" width="36.7109375" style="13" customWidth="1"/>
    <col min="5" max="6" width="8.8515625" style="13" customWidth="1"/>
    <col min="7" max="8" width="13.7109375" style="13" hidden="1" customWidth="1" outlineLevel="1"/>
    <col min="9" max="9" width="13.7109375" style="13" customWidth="1" collapsed="1"/>
    <col min="10" max="10" width="11.57421875" style="15" customWidth="1"/>
    <col min="11" max="11" width="19.140625" style="16" hidden="1" customWidth="1" outlineLevel="1"/>
    <col min="12" max="12" width="23.8515625" style="13" customWidth="1" collapsed="1"/>
    <col min="13" max="16384" width="8.8515625" style="13" customWidth="1"/>
  </cols>
  <sheetData>
    <row r="1" ht="11.25">
      <c r="C1" s="14">
        <v>45200</v>
      </c>
    </row>
    <row r="2" ht="11.25">
      <c r="C2" s="15" t="s">
        <v>85</v>
      </c>
    </row>
    <row r="3" spans="1:11" s="23" customFormat="1" ht="22.5">
      <c r="A3" s="17" t="s">
        <v>86</v>
      </c>
      <c r="B3" s="17" t="s">
        <v>87</v>
      </c>
      <c r="C3" s="17" t="s">
        <v>88</v>
      </c>
      <c r="D3" s="17" t="s">
        <v>89</v>
      </c>
      <c r="E3" s="18" t="s">
        <v>4</v>
      </c>
      <c r="F3" s="17" t="s">
        <v>5</v>
      </c>
      <c r="G3" s="19" t="s">
        <v>125</v>
      </c>
      <c r="H3" s="20" t="s">
        <v>126</v>
      </c>
      <c r="I3" s="20" t="s">
        <v>127</v>
      </c>
      <c r="J3" s="21" t="s">
        <v>90</v>
      </c>
      <c r="K3" s="22"/>
    </row>
    <row r="4" spans="1:12" s="23" customFormat="1" ht="19.5" customHeight="1">
      <c r="A4" s="24" t="s">
        <v>91</v>
      </c>
      <c r="B4" s="25" t="s">
        <v>68</v>
      </c>
      <c r="C4" s="25" t="s">
        <v>69</v>
      </c>
      <c r="D4" s="26" t="s">
        <v>92</v>
      </c>
      <c r="E4" s="27" t="s">
        <v>93</v>
      </c>
      <c r="F4" s="27" t="s">
        <v>94</v>
      </c>
      <c r="G4" s="28">
        <v>1085066</v>
      </c>
      <c r="H4" s="28">
        <v>12160</v>
      </c>
      <c r="I4" s="28">
        <f>G4-H4</f>
        <v>1072906</v>
      </c>
      <c r="J4" s="29">
        <f>I4/1000</f>
        <v>1072.906</v>
      </c>
      <c r="K4" s="30"/>
      <c r="L4" s="31"/>
    </row>
    <row r="5" spans="1:11" s="23" customFormat="1" ht="19.5" customHeight="1">
      <c r="A5" s="24" t="s">
        <v>91</v>
      </c>
      <c r="B5" s="25" t="s">
        <v>73</v>
      </c>
      <c r="C5" s="32" t="s">
        <v>74</v>
      </c>
      <c r="D5" s="33" t="s">
        <v>92</v>
      </c>
      <c r="E5" s="27">
        <v>3691</v>
      </c>
      <c r="F5" s="27">
        <v>2018</v>
      </c>
      <c r="G5" s="34">
        <v>994880</v>
      </c>
      <c r="H5" s="34">
        <v>3840</v>
      </c>
      <c r="I5" s="28">
        <f>G5-H5</f>
        <v>991040</v>
      </c>
      <c r="J5" s="29">
        <f>I5/1000</f>
        <v>991.04</v>
      </c>
      <c r="K5" s="30" t="s">
        <v>95</v>
      </c>
    </row>
    <row r="6" spans="1:11" s="23" customFormat="1" ht="19.5" customHeight="1">
      <c r="A6" s="33" t="s">
        <v>91</v>
      </c>
      <c r="B6" s="35" t="s">
        <v>96</v>
      </c>
      <c r="C6" s="35" t="s">
        <v>97</v>
      </c>
      <c r="D6" s="33" t="s">
        <v>92</v>
      </c>
      <c r="E6" s="27">
        <v>4050</v>
      </c>
      <c r="F6" s="27">
        <v>2023</v>
      </c>
      <c r="G6" s="36">
        <v>631680</v>
      </c>
      <c r="H6" s="34">
        <v>4480</v>
      </c>
      <c r="I6" s="28">
        <f>G6-H6</f>
        <v>627200</v>
      </c>
      <c r="J6" s="29">
        <f>I6/1000</f>
        <v>627.2</v>
      </c>
      <c r="K6" s="22"/>
    </row>
    <row r="7" spans="2:11" s="15" customFormat="1" ht="19.5" customHeight="1">
      <c r="B7" s="37"/>
      <c r="C7" s="37"/>
      <c r="D7" s="38" t="s">
        <v>98</v>
      </c>
      <c r="E7" s="39"/>
      <c r="F7" s="39"/>
      <c r="G7" s="40">
        <f>SUM(G4:G6)</f>
        <v>2711626</v>
      </c>
      <c r="H7" s="40">
        <f>SUM(H4:H6)</f>
        <v>20480</v>
      </c>
      <c r="I7" s="40">
        <f>SUM(I4:I6)</f>
        <v>2691146</v>
      </c>
      <c r="J7" s="40">
        <f>SUM(J4:J6)</f>
        <v>2691.1459999999997</v>
      </c>
      <c r="K7" s="41"/>
    </row>
    <row r="8" spans="4:9" ht="19.5" customHeight="1">
      <c r="D8" s="42"/>
      <c r="G8" s="43"/>
      <c r="H8" s="43"/>
      <c r="I8" s="43"/>
    </row>
    <row r="9" ht="19.5" customHeight="1">
      <c r="C9" s="15" t="s">
        <v>99</v>
      </c>
    </row>
    <row r="10" spans="1:11" s="23" customFormat="1" ht="25.5" customHeight="1">
      <c r="A10" s="18" t="s">
        <v>86</v>
      </c>
      <c r="B10" s="18" t="s">
        <v>87</v>
      </c>
      <c r="C10" s="18" t="s">
        <v>88</v>
      </c>
      <c r="D10" s="18" t="s">
        <v>89</v>
      </c>
      <c r="E10" s="18" t="s">
        <v>4</v>
      </c>
      <c r="F10" s="18" t="s">
        <v>5</v>
      </c>
      <c r="G10" s="19" t="s">
        <v>125</v>
      </c>
      <c r="H10" s="44" t="s">
        <v>126</v>
      </c>
      <c r="I10" s="44" t="s">
        <v>127</v>
      </c>
      <c r="J10" s="45" t="s">
        <v>90</v>
      </c>
      <c r="K10" s="22"/>
    </row>
    <row r="11" spans="1:11" s="23" customFormat="1" ht="19.5" customHeight="1">
      <c r="A11" s="25" t="s">
        <v>100</v>
      </c>
      <c r="B11" s="25" t="s">
        <v>68</v>
      </c>
      <c r="C11" s="25" t="s">
        <v>69</v>
      </c>
      <c r="D11" s="25" t="s">
        <v>101</v>
      </c>
      <c r="E11" s="25" t="s">
        <v>70</v>
      </c>
      <c r="F11" s="25" t="s">
        <v>94</v>
      </c>
      <c r="G11" s="34">
        <v>102307</v>
      </c>
      <c r="H11" s="34"/>
      <c r="I11" s="28">
        <f>G11-H11</f>
        <v>102307</v>
      </c>
      <c r="J11" s="29">
        <f>I11/1000</f>
        <v>102.307</v>
      </c>
      <c r="K11" s="22"/>
    </row>
    <row r="12" spans="1:10" ht="19.5" customHeight="1">
      <c r="A12" s="46" t="s">
        <v>102</v>
      </c>
      <c r="B12" s="46" t="s">
        <v>47</v>
      </c>
      <c r="C12" s="46" t="s">
        <v>48</v>
      </c>
      <c r="D12" s="46" t="s">
        <v>103</v>
      </c>
      <c r="E12" s="46" t="s">
        <v>49</v>
      </c>
      <c r="F12" s="46" t="s">
        <v>10</v>
      </c>
      <c r="G12" s="47">
        <v>730000</v>
      </c>
      <c r="H12" s="48"/>
      <c r="I12" s="28">
        <f>G12-H12</f>
        <v>730000</v>
      </c>
      <c r="J12" s="29">
        <f>I12/1000</f>
        <v>730</v>
      </c>
    </row>
    <row r="13" spans="2:10" ht="19.5" customHeight="1">
      <c r="B13" s="37"/>
      <c r="C13" s="37"/>
      <c r="D13" s="38" t="s">
        <v>98</v>
      </c>
      <c r="E13" s="39"/>
      <c r="F13" s="39"/>
      <c r="G13" s="40">
        <f>G11+G12</f>
        <v>832307</v>
      </c>
      <c r="H13" s="40">
        <f>H11+H12</f>
        <v>0</v>
      </c>
      <c r="I13" s="40">
        <f>I11+I12</f>
        <v>832307</v>
      </c>
      <c r="J13" s="40">
        <f>J11+J12</f>
        <v>832.307</v>
      </c>
    </row>
    <row r="14" spans="3:9" ht="19.5" customHeight="1">
      <c r="C14" s="15" t="s">
        <v>104</v>
      </c>
      <c r="G14" s="49"/>
      <c r="I14" s="49"/>
    </row>
    <row r="15" spans="1:11" s="23" customFormat="1" ht="25.5" customHeight="1">
      <c r="A15" s="17" t="s">
        <v>105</v>
      </c>
      <c r="B15" s="18" t="s">
        <v>2</v>
      </c>
      <c r="C15" s="18" t="s">
        <v>3</v>
      </c>
      <c r="D15" s="18" t="s">
        <v>106</v>
      </c>
      <c r="E15" s="18" t="s">
        <v>107</v>
      </c>
      <c r="F15" s="18" t="s">
        <v>108</v>
      </c>
      <c r="G15" s="19" t="s">
        <v>125</v>
      </c>
      <c r="H15" s="44" t="s">
        <v>126</v>
      </c>
      <c r="I15" s="44" t="s">
        <v>127</v>
      </c>
      <c r="J15" s="21" t="s">
        <v>90</v>
      </c>
      <c r="K15" s="22"/>
    </row>
    <row r="16" spans="1:11" s="23" customFormat="1" ht="19.5" customHeight="1">
      <c r="A16" s="24" t="s">
        <v>109</v>
      </c>
      <c r="B16" s="25" t="s">
        <v>68</v>
      </c>
      <c r="C16" s="25" t="s">
        <v>69</v>
      </c>
      <c r="D16" s="25" t="s">
        <v>110</v>
      </c>
      <c r="E16" s="25" t="s">
        <v>111</v>
      </c>
      <c r="F16" s="25" t="s">
        <v>94</v>
      </c>
      <c r="G16" s="34">
        <v>252000</v>
      </c>
      <c r="H16" s="34"/>
      <c r="I16" s="28">
        <f>G16-H16</f>
        <v>252000</v>
      </c>
      <c r="J16" s="50">
        <f>I16/1000</f>
        <v>252</v>
      </c>
      <c r="K16" s="22"/>
    </row>
    <row r="17" spans="1:11" s="23" customFormat="1" ht="19.5" customHeight="1">
      <c r="A17" s="24" t="s">
        <v>109</v>
      </c>
      <c r="B17" s="25" t="s">
        <v>112</v>
      </c>
      <c r="C17" s="25" t="s">
        <v>74</v>
      </c>
      <c r="D17" s="25" t="s">
        <v>110</v>
      </c>
      <c r="E17" s="25" t="s">
        <v>113</v>
      </c>
      <c r="F17" s="25" t="s">
        <v>94</v>
      </c>
      <c r="G17" s="34">
        <v>492000</v>
      </c>
      <c r="H17" s="34"/>
      <c r="I17" s="28">
        <f>G17-H17</f>
        <v>492000</v>
      </c>
      <c r="J17" s="50">
        <f>I17/1000</f>
        <v>492</v>
      </c>
      <c r="K17" s="22"/>
    </row>
    <row r="18" spans="1:11" s="15" customFormat="1" ht="19.5" customHeight="1">
      <c r="A18" s="51"/>
      <c r="B18" s="37"/>
      <c r="C18" s="37"/>
      <c r="D18" s="38" t="s">
        <v>98</v>
      </c>
      <c r="E18" s="37"/>
      <c r="F18" s="37"/>
      <c r="G18" s="52">
        <f>SUM(G16:G17)</f>
        <v>744000</v>
      </c>
      <c r="H18" s="52">
        <f>SUM(H16:H17)</f>
        <v>0</v>
      </c>
      <c r="I18" s="52">
        <f>SUM(I16:I17)</f>
        <v>744000</v>
      </c>
      <c r="J18" s="53">
        <f>SUM(J16:J17)</f>
        <v>744</v>
      </c>
      <c r="K18" s="54"/>
    </row>
    <row r="19" spans="1:10" ht="19.5" customHeight="1">
      <c r="A19" s="55"/>
      <c r="B19" s="55"/>
      <c r="C19" s="55"/>
      <c r="D19" s="55"/>
      <c r="E19" s="55"/>
      <c r="F19" s="55"/>
      <c r="G19" s="56"/>
      <c r="H19" s="56"/>
      <c r="I19" s="56"/>
      <c r="J19" s="57"/>
    </row>
    <row r="20" spans="1:10" ht="19.5" customHeight="1">
      <c r="A20" s="58"/>
      <c r="B20" s="55"/>
      <c r="C20" s="59" t="s">
        <v>114</v>
      </c>
      <c r="D20" s="55"/>
      <c r="E20" s="55"/>
      <c r="F20" s="55"/>
      <c r="G20" s="56"/>
      <c r="H20" s="56"/>
      <c r="I20" s="56"/>
      <c r="J20" s="57"/>
    </row>
    <row r="21" spans="1:11" s="23" customFormat="1" ht="25.5" customHeight="1">
      <c r="A21" s="19" t="s">
        <v>105</v>
      </c>
      <c r="B21" s="20" t="s">
        <v>2</v>
      </c>
      <c r="C21" s="20" t="s">
        <v>3</v>
      </c>
      <c r="D21" s="20" t="s">
        <v>106</v>
      </c>
      <c r="E21" s="20" t="s">
        <v>107</v>
      </c>
      <c r="F21" s="20" t="s">
        <v>108</v>
      </c>
      <c r="G21" s="19" t="s">
        <v>125</v>
      </c>
      <c r="H21" s="44" t="s">
        <v>126</v>
      </c>
      <c r="I21" s="44" t="s">
        <v>127</v>
      </c>
      <c r="J21" s="21" t="s">
        <v>90</v>
      </c>
      <c r="K21" s="22"/>
    </row>
    <row r="22" spans="1:11" s="23" customFormat="1" ht="19.5" customHeight="1">
      <c r="A22" s="24" t="s">
        <v>109</v>
      </c>
      <c r="B22" s="25" t="s">
        <v>115</v>
      </c>
      <c r="C22" s="25" t="s">
        <v>116</v>
      </c>
      <c r="D22" s="25" t="s">
        <v>110</v>
      </c>
      <c r="E22" s="25" t="s">
        <v>117</v>
      </c>
      <c r="F22" s="25" t="s">
        <v>94</v>
      </c>
      <c r="G22" s="34">
        <v>2622</v>
      </c>
      <c r="H22" s="34"/>
      <c r="I22" s="28">
        <f>G22-H22</f>
        <v>2622</v>
      </c>
      <c r="J22" s="50">
        <f>I22/1000</f>
        <v>2.622</v>
      </c>
      <c r="K22" s="22"/>
    </row>
    <row r="23" spans="1:11" s="23" customFormat="1" ht="19.5" customHeight="1">
      <c r="A23" s="24" t="s">
        <v>109</v>
      </c>
      <c r="B23" s="25">
        <v>27349291</v>
      </c>
      <c r="C23" s="25" t="s">
        <v>118</v>
      </c>
      <c r="D23" s="25" t="s">
        <v>110</v>
      </c>
      <c r="E23" s="60">
        <v>3759</v>
      </c>
      <c r="F23" s="60">
        <v>2019</v>
      </c>
      <c r="G23" s="28">
        <v>228</v>
      </c>
      <c r="H23" s="28"/>
      <c r="I23" s="28">
        <f>G23-H23</f>
        <v>228</v>
      </c>
      <c r="J23" s="50">
        <f>I23/1000</f>
        <v>0.228</v>
      </c>
      <c r="K23" s="22"/>
    </row>
    <row r="24" spans="1:11" s="23" customFormat="1" ht="19.5" customHeight="1">
      <c r="A24" s="24" t="s">
        <v>109</v>
      </c>
      <c r="B24" s="25" t="s">
        <v>119</v>
      </c>
      <c r="C24" s="25" t="s">
        <v>120</v>
      </c>
      <c r="D24" s="25" t="s">
        <v>110</v>
      </c>
      <c r="E24" s="25" t="s">
        <v>121</v>
      </c>
      <c r="F24" s="25" t="s">
        <v>94</v>
      </c>
      <c r="G24" s="28">
        <v>1330</v>
      </c>
      <c r="H24" s="28"/>
      <c r="I24" s="28">
        <f>G24-H24</f>
        <v>1330</v>
      </c>
      <c r="J24" s="50">
        <f>I24/1000</f>
        <v>1.33</v>
      </c>
      <c r="K24" s="22"/>
    </row>
    <row r="25" spans="1:11" s="23" customFormat="1" ht="19.5" customHeight="1">
      <c r="A25" s="24" t="s">
        <v>109</v>
      </c>
      <c r="B25" s="25" t="s">
        <v>62</v>
      </c>
      <c r="C25" s="25" t="s">
        <v>122</v>
      </c>
      <c r="D25" s="25" t="s">
        <v>110</v>
      </c>
      <c r="E25" s="25" t="s">
        <v>121</v>
      </c>
      <c r="F25" s="25" t="s">
        <v>94</v>
      </c>
      <c r="G25" s="28">
        <v>4978</v>
      </c>
      <c r="H25" s="28"/>
      <c r="I25" s="28">
        <f>G25-H25</f>
        <v>4978</v>
      </c>
      <c r="J25" s="50">
        <f>I25/1000</f>
        <v>4.978</v>
      </c>
      <c r="K25" s="22"/>
    </row>
    <row r="26" spans="1:11" s="23" customFormat="1" ht="19.5" customHeight="1">
      <c r="A26" s="24" t="s">
        <v>123</v>
      </c>
      <c r="B26" s="25">
        <v>22980746</v>
      </c>
      <c r="C26" s="25" t="s">
        <v>124</v>
      </c>
      <c r="D26" s="25" t="s">
        <v>110</v>
      </c>
      <c r="E26" s="60">
        <v>2582</v>
      </c>
      <c r="F26" s="60">
        <v>2023</v>
      </c>
      <c r="G26" s="28">
        <v>456</v>
      </c>
      <c r="H26" s="28"/>
      <c r="I26" s="28">
        <f>G26-H26</f>
        <v>456</v>
      </c>
      <c r="J26" s="50">
        <f>I26/1000</f>
        <v>0.456</v>
      </c>
      <c r="K26" s="22"/>
    </row>
    <row r="27" spans="2:11" s="15" customFormat="1" ht="19.5" customHeight="1">
      <c r="B27" s="37"/>
      <c r="C27" s="37"/>
      <c r="D27" s="38" t="s">
        <v>98</v>
      </c>
      <c r="E27" s="37"/>
      <c r="F27" s="37"/>
      <c r="G27" s="39">
        <f>SUM(G22:G26)</f>
        <v>9614</v>
      </c>
      <c r="H27" s="39">
        <f>SUM(H22:H25)</f>
        <v>0</v>
      </c>
      <c r="I27" s="39">
        <f>SUM(I22:I26)</f>
        <v>9614</v>
      </c>
      <c r="J27" s="40">
        <f>SUM(J22:J26)</f>
        <v>9.613999999999999</v>
      </c>
      <c r="K27" s="54"/>
    </row>
  </sheetData>
  <sheetProtection/>
  <printOptions horizontalCentered="1"/>
  <pageMargins left="0.25" right="0.25" top="0.25" bottom="0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2023-11-22T07:44:41Z</cp:lastPrinted>
  <dcterms:created xsi:type="dcterms:W3CDTF">2023-11-20T11:26:25Z</dcterms:created>
  <dcterms:modified xsi:type="dcterms:W3CDTF">2023-11-27T08:49:30Z</dcterms:modified>
  <cp:category/>
  <cp:version/>
  <cp:contentType/>
  <cp:contentStatus/>
</cp:coreProperties>
</file>